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'3кв'!$A$1:$E$53</definedName>
    <definedName name="_xlnm.Print_Area" localSheetId="3">'4кв'!$A$1:$E$51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9" i="26" l="1"/>
  <c r="C16" i="26"/>
  <c r="C15" i="26"/>
  <c r="C14" i="26"/>
  <c r="C13" i="26"/>
  <c r="C9" i="26"/>
  <c r="C10" i="26"/>
  <c r="C8" i="26"/>
  <c r="C6" i="26"/>
  <c r="C26" i="26"/>
  <c r="C17" i="26"/>
  <c r="C11" i="26"/>
  <c r="C20" i="26" l="1"/>
  <c r="C21" i="26" s="1"/>
  <c r="B45" i="25"/>
  <c r="B49" i="25"/>
  <c r="E23" i="25"/>
  <c r="E22" i="25"/>
  <c r="E26" i="25" s="1"/>
  <c r="B50" i="25" s="1"/>
  <c r="B51" i="25" l="1"/>
  <c r="B47" i="24"/>
  <c r="B53" i="24"/>
  <c r="E28" i="24" l="1"/>
  <c r="E26" i="24"/>
  <c r="B51" i="24" l="1"/>
  <c r="E23" i="24"/>
  <c r="E22" i="24"/>
  <c r="B52" i="24" s="1"/>
  <c r="B48" i="23"/>
  <c r="E23" i="23"/>
  <c r="E22" i="23"/>
  <c r="E26" i="23" s="1"/>
  <c r="B49" i="23" s="1"/>
  <c r="B48" i="22" l="1"/>
  <c r="E23" i="22"/>
  <c r="E22" i="22"/>
  <c r="E26" i="22" l="1"/>
  <c r="B49" i="22" s="1"/>
  <c r="B50" i="22"/>
  <c r="B45" i="23" s="1"/>
  <c r="B50" i="23" s="1"/>
</calcChain>
</file>

<file path=xl/sharedStrings.xml><?xml version="1.0" encoding="utf-8"?>
<sst xmlns="http://schemas.openxmlformats.org/spreadsheetml/2006/main" count="258" uniqueCount="96">
  <si>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</si>
  <si>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</si>
  <si>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</si>
  <si>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</si>
  <si>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</si>
  <si>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</si>
  <si>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</si>
  <si>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</si>
  <si>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</si>
  <si>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</si>
  <si>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</si>
  <si>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</si>
  <si>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</si>
  <si>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</si>
  <si>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</si>
  <si>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</si>
  <si>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</si>
  <si>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</si>
  <si>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</si>
  <si>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</si>
  <si>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</si>
  <si>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</si>
  <si>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</si>
  <si>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</si>
  <si>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д.7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</si>
  <si>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Гребенник Валентина Николаевна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</si>
  <si>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46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</si>
  <si>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№48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</si>
  <si>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</si>
  <si>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</si>
  <si>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</si>
  <si>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</si>
  <si>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</si>
  <si>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</si>
  <si>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</si>
  <si>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влице председателя совета дома Гребенник В.Н.</t>
    </r>
  </si>
  <si>
    <t>в т.ч. Оплачено рем.и содерж.</t>
  </si>
  <si>
    <t>Общая площадь квартир - 594,9м2</t>
  </si>
  <si>
    <t xml:space="preserve">Общехозяйственные расходы </t>
  </si>
  <si>
    <t xml:space="preserve">определена приложением № 9 к договору </t>
  </si>
  <si>
    <t>Остаток на начало  квартала</t>
  </si>
  <si>
    <t>Услуги по содержанию многоквартирного дома</t>
  </si>
  <si>
    <t>интернет Ростелеком</t>
  </si>
  <si>
    <t>Расходы по содержанию и тек. ремонту</t>
  </si>
  <si>
    <t>Предъявлено населению 32195,97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</si>
  <si>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</si>
  <si>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</si>
  <si>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</si>
  <si>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</si>
  <si>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с "01" 01 2023 г. по "31" 03 2023 г. выполнено работ (оказано услуг) на общую сумму двадцать шесть тысяч семьсот шестьдесят четыре рубля 19 копеек.</t>
  </si>
  <si>
    <t>1 квартал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</si>
  <si>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</si>
  <si>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</si>
  <si>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</si>
  <si>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</si>
  <si>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</si>
  <si>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</si>
  <si>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двадцать шесть тысяч шестьсот восемьдесят один рубль 27 копеек.</t>
  </si>
  <si>
    <t>окраска поручня у подъезда (смета)</t>
  </si>
  <si>
    <t>част.ремонт обшивки венткан.на кровле (кв16)</t>
  </si>
  <si>
    <t>ч/ч</t>
  </si>
  <si>
    <t>сентябрь</t>
  </si>
  <si>
    <t xml:space="preserve">           2. Всего за период с "01" 07 2023 г. по "30" 09 2023 г. выполнено работ (оказано услуг) на общую сумму тридцать  одна тысяча сорок восемь рублей 96 копеек.</t>
  </si>
  <si>
    <t>Предъявлено населению 36033,15</t>
  </si>
  <si>
    <t>со финансирование по устройству дорожек к подъезду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</si>
  <si>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</si>
  <si>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</si>
  <si>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</si>
  <si>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тридцать тысяч семьдесят два рубля 94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</si>
  <si>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</si>
  <si>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</si>
  <si>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</si>
  <si>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</si>
  <si>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</si>
  <si>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</si>
  <si>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</si>
  <si>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</si>
  <si>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</si>
  <si>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</si>
  <si>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</si>
  <si>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</si>
  <si>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</si>
  <si>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</si>
  <si>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</si>
  <si>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</si>
  <si>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</si>
  <si>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</si>
  <si>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</si>
  <si>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</si>
  <si>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</si>
  <si>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</si>
  <si>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</si>
  <si>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7</t>
  </si>
  <si>
    <t>Непредвиденные работы 1,5 ч/ч</t>
  </si>
  <si>
    <t xml:space="preserve">   * Окраска поручня у подъезда (смета)</t>
  </si>
  <si>
    <t>Начислено всего 136458,24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</si>
</sst>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7" fontId="13" fillId="0" borderId="5" xfId="0" applyNumberFormat="1" applyFont="1" applyBorder="1" applyAlignment="1">
      <alignment horizontal="center"/>
    </xf>
    <xf numFmtId="39" fontId="4" fillId="2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164" fontId="4" fillId="0" borderId="0" xfId="0" applyNumberFormat="1" applyFont="1"/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0" fontId="13" fillId="0" borderId="5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1" zoomScaleSheetLayoutView="100" workbookViewId="0">
      <selection activeCell="B25" sqref="B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1.5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45</v>
      </c>
      <c r="B3" s="73"/>
      <c r="C3" s="73"/>
      <c r="D3" s="73"/>
      <c r="E3" s="73"/>
    </row>
    <row r="4" spans="1:5" s="1" customFormat="1" ht="21" customHeight="1" x14ac:dyDescent="0.25">
      <c r="A4" s="28" t="s">
        <v>13</v>
      </c>
      <c r="B4" s="4"/>
      <c r="C4" s="4"/>
      <c r="D4" s="74" t="s">
        <v>46</v>
      </c>
      <c r="E4" s="74"/>
    </row>
    <row r="5" spans="1:5" x14ac:dyDescent="0.25">
      <c r="A5" s="33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24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25</v>
      </c>
      <c r="B9" s="75"/>
      <c r="C9" s="75"/>
      <c r="D9" s="75"/>
      <c r="E9" s="75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5" t="s">
        <v>47</v>
      </c>
      <c r="B15" s="75"/>
      <c r="C15" s="75"/>
      <c r="D15" s="75"/>
      <c r="E15" s="75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5" t="s">
        <v>41</v>
      </c>
      <c r="B22" s="9" t="s">
        <v>39</v>
      </c>
      <c r="C22" s="3" t="s">
        <v>4</v>
      </c>
      <c r="D22" s="3">
        <v>11.05</v>
      </c>
      <c r="E22" s="8">
        <f>D22*F20*G20</f>
        <v>19720.935000000001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3.9</v>
      </c>
      <c r="E23" s="8">
        <f>D23*F20*G20</f>
        <v>6960.329999999999</v>
      </c>
    </row>
    <row r="24" spans="1:7" s="16" customFormat="1" x14ac:dyDescent="0.25">
      <c r="A24" s="22" t="s">
        <v>29</v>
      </c>
      <c r="B24" s="9" t="s">
        <v>50</v>
      </c>
      <c r="C24" s="23" t="s">
        <v>30</v>
      </c>
      <c r="D24" s="23"/>
      <c r="E24" s="11">
        <v>82.92</v>
      </c>
    </row>
    <row r="25" spans="1:7" s="16" customFormat="1" x14ac:dyDescent="0.25">
      <c r="A25" s="29"/>
      <c r="B25" s="26"/>
      <c r="C25" s="23"/>
      <c r="D25" s="24"/>
      <c r="E25" s="27"/>
    </row>
    <row r="26" spans="1:7" x14ac:dyDescent="0.25">
      <c r="A26" s="18" t="s">
        <v>31</v>
      </c>
      <c r="B26" s="19"/>
      <c r="C26" s="20"/>
      <c r="D26" s="20"/>
      <c r="E26" s="21">
        <f>SUM(E22:E25)</f>
        <v>26764.184999999998</v>
      </c>
    </row>
    <row r="27" spans="1:7" ht="21.6" customHeight="1" x14ac:dyDescent="0.25"/>
    <row r="28" spans="1:7" ht="33" customHeight="1" x14ac:dyDescent="0.25">
      <c r="A28" s="82" t="s">
        <v>49</v>
      </c>
      <c r="B28" s="82"/>
      <c r="C28" s="82"/>
      <c r="D28" s="82"/>
      <c r="E28" s="82"/>
    </row>
    <row r="29" spans="1:7" x14ac:dyDescent="0.25">
      <c r="A29" s="75" t="s">
        <v>21</v>
      </c>
      <c r="B29" s="75"/>
      <c r="C29" s="75"/>
      <c r="D29" s="75"/>
      <c r="E29" s="75"/>
    </row>
    <row r="30" spans="1:7" ht="29.25" customHeight="1" x14ac:dyDescent="0.25">
      <c r="A30" s="75" t="s">
        <v>20</v>
      </c>
      <c r="B30" s="75"/>
      <c r="C30" s="75"/>
      <c r="D30" s="75"/>
      <c r="E30" s="75"/>
    </row>
    <row r="31" spans="1:7" x14ac:dyDescent="0.25">
      <c r="A31" s="75" t="s">
        <v>32</v>
      </c>
      <c r="B31" s="75"/>
      <c r="C31" s="75"/>
      <c r="D31" s="75"/>
      <c r="E31" s="75"/>
    </row>
    <row r="32" spans="1:7" x14ac:dyDescent="0.25">
      <c r="A32" s="75" t="s">
        <v>18</v>
      </c>
      <c r="B32" s="75"/>
      <c r="C32" s="75"/>
      <c r="D32" s="75"/>
      <c r="E32" s="75"/>
    </row>
    <row r="33" spans="1:5" x14ac:dyDescent="0.25">
      <c r="A33" s="30"/>
      <c r="B33" s="30"/>
      <c r="C33" s="30"/>
      <c r="D33" s="30"/>
      <c r="E33" s="30"/>
    </row>
    <row r="34" spans="1:5" x14ac:dyDescent="0.25">
      <c r="A34" s="83" t="s">
        <v>5</v>
      </c>
      <c r="B34" s="83"/>
      <c r="C34" s="83"/>
      <c r="D34" s="83"/>
      <c r="E34" s="83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4" t="s">
        <v>48</v>
      </c>
      <c r="B36" s="84"/>
      <c r="C36" s="84"/>
      <c r="D36" s="84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85" t="s">
        <v>35</v>
      </c>
      <c r="B39" s="85"/>
      <c r="C39" s="85"/>
      <c r="D39" s="85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2" t="s">
        <v>37</v>
      </c>
    </row>
    <row r="44" spans="1:5" x14ac:dyDescent="0.25">
      <c r="A44" s="10" t="s">
        <v>33</v>
      </c>
    </row>
    <row r="45" spans="1:5" x14ac:dyDescent="0.25">
      <c r="A45" s="2" t="s">
        <v>40</v>
      </c>
      <c r="B45" s="12">
        <v>27851.96</v>
      </c>
    </row>
    <row r="46" spans="1:5" ht="31.5" x14ac:dyDescent="0.25">
      <c r="A46" s="17" t="s">
        <v>44</v>
      </c>
      <c r="B46" s="13"/>
    </row>
    <row r="47" spans="1:5" x14ac:dyDescent="0.25">
      <c r="A47" s="2" t="s">
        <v>36</v>
      </c>
      <c r="B47" s="13">
        <v>29452.98</v>
      </c>
    </row>
    <row r="48" spans="1:5" x14ac:dyDescent="0.25">
      <c r="A48" s="2" t="s">
        <v>42</v>
      </c>
      <c r="B48" s="13">
        <f>150*3</f>
        <v>450</v>
      </c>
    </row>
    <row r="49" spans="1:2" ht="30" x14ac:dyDescent="0.25">
      <c r="A49" s="31" t="s">
        <v>43</v>
      </c>
      <c r="B49" s="13">
        <f>E26</f>
        <v>26764.184999999998</v>
      </c>
    </row>
    <row r="50" spans="1:2" x14ac:dyDescent="0.25">
      <c r="A50" s="14" t="s">
        <v>34</v>
      </c>
      <c r="B50" s="12">
        <f>B45+B47+B48-B49</f>
        <v>30990.755000000005</v>
      </c>
    </row>
    <row r="52" spans="1:2" x14ac:dyDescent="0.25">
      <c r="B52" s="15"/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9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1.5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51</v>
      </c>
      <c r="B3" s="73"/>
      <c r="C3" s="73"/>
      <c r="D3" s="73"/>
      <c r="E3" s="73"/>
    </row>
    <row r="4" spans="1:5" s="1" customFormat="1" ht="21" customHeight="1" x14ac:dyDescent="0.25">
      <c r="A4" s="28" t="s">
        <v>13</v>
      </c>
      <c r="B4" s="4"/>
      <c r="C4" s="4"/>
      <c r="D4" s="74" t="s">
        <v>52</v>
      </c>
      <c r="E4" s="74"/>
    </row>
    <row r="5" spans="1:5" x14ac:dyDescent="0.25">
      <c r="A5" s="37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24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25</v>
      </c>
      <c r="B9" s="75"/>
      <c r="C9" s="75"/>
      <c r="D9" s="75"/>
      <c r="E9" s="75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5" t="s">
        <v>47</v>
      </c>
      <c r="B15" s="75"/>
      <c r="C15" s="75"/>
      <c r="D15" s="75"/>
      <c r="E15" s="75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5" t="s">
        <v>41</v>
      </c>
      <c r="B22" s="9" t="s">
        <v>39</v>
      </c>
      <c r="C22" s="3" t="s">
        <v>4</v>
      </c>
      <c r="D22" s="3">
        <v>11.05</v>
      </c>
      <c r="E22" s="8">
        <f>D22*F20*G20</f>
        <v>19720.935000000001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3.9</v>
      </c>
      <c r="E23" s="8">
        <f>D23*F20*G20</f>
        <v>6960.329999999999</v>
      </c>
    </row>
    <row r="24" spans="1:7" s="16" customFormat="1" x14ac:dyDescent="0.25">
      <c r="A24" s="22" t="s">
        <v>29</v>
      </c>
      <c r="B24" s="9" t="s">
        <v>53</v>
      </c>
      <c r="C24" s="23" t="s">
        <v>30</v>
      </c>
      <c r="D24" s="23"/>
      <c r="E24" s="11">
        <v>0</v>
      </c>
    </row>
    <row r="25" spans="1:7" s="16" customFormat="1" x14ac:dyDescent="0.25">
      <c r="A25" s="29"/>
      <c r="B25" s="26"/>
      <c r="C25" s="23"/>
      <c r="D25" s="24"/>
      <c r="E25" s="27"/>
    </row>
    <row r="26" spans="1:7" x14ac:dyDescent="0.25">
      <c r="A26" s="18" t="s">
        <v>31</v>
      </c>
      <c r="B26" s="19"/>
      <c r="C26" s="20"/>
      <c r="D26" s="20"/>
      <c r="E26" s="21">
        <f>SUM(E22:E25)</f>
        <v>26681.264999999999</v>
      </c>
    </row>
    <row r="27" spans="1:7" ht="21.6" customHeight="1" x14ac:dyDescent="0.25"/>
    <row r="28" spans="1:7" ht="33" customHeight="1" x14ac:dyDescent="0.25">
      <c r="A28" s="82" t="s">
        <v>57</v>
      </c>
      <c r="B28" s="82"/>
      <c r="C28" s="82"/>
      <c r="D28" s="82"/>
      <c r="E28" s="82"/>
    </row>
    <row r="29" spans="1:7" x14ac:dyDescent="0.25">
      <c r="A29" s="75" t="s">
        <v>21</v>
      </c>
      <c r="B29" s="75"/>
      <c r="C29" s="75"/>
      <c r="D29" s="75"/>
      <c r="E29" s="75"/>
    </row>
    <row r="30" spans="1:7" ht="29.25" customHeight="1" x14ac:dyDescent="0.25">
      <c r="A30" s="75" t="s">
        <v>20</v>
      </c>
      <c r="B30" s="75"/>
      <c r="C30" s="75"/>
      <c r="D30" s="75"/>
      <c r="E30" s="75"/>
    </row>
    <row r="31" spans="1:7" x14ac:dyDescent="0.25">
      <c r="A31" s="75" t="s">
        <v>32</v>
      </c>
      <c r="B31" s="75"/>
      <c r="C31" s="75"/>
      <c r="D31" s="75"/>
      <c r="E31" s="75"/>
    </row>
    <row r="32" spans="1:7" x14ac:dyDescent="0.25">
      <c r="A32" s="75" t="s">
        <v>18</v>
      </c>
      <c r="B32" s="75"/>
      <c r="C32" s="75"/>
      <c r="D32" s="75"/>
      <c r="E32" s="75"/>
    </row>
    <row r="33" spans="1:5" x14ac:dyDescent="0.25">
      <c r="A33" s="35"/>
      <c r="B33" s="35"/>
      <c r="C33" s="35"/>
      <c r="D33" s="35"/>
      <c r="E33" s="35"/>
    </row>
    <row r="34" spans="1:5" x14ac:dyDescent="0.25">
      <c r="A34" s="83" t="s">
        <v>5</v>
      </c>
      <c r="B34" s="83"/>
      <c r="C34" s="83"/>
      <c r="D34" s="83"/>
      <c r="E34" s="83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4" t="s">
        <v>48</v>
      </c>
      <c r="B36" s="84"/>
      <c r="C36" s="84"/>
      <c r="D36" s="84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85" t="s">
        <v>35</v>
      </c>
      <c r="B39" s="85"/>
      <c r="C39" s="85"/>
      <c r="D39" s="85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2" t="s">
        <v>37</v>
      </c>
    </row>
    <row r="44" spans="1:5" x14ac:dyDescent="0.25">
      <c r="A44" s="10" t="s">
        <v>33</v>
      </c>
    </row>
    <row r="45" spans="1:5" x14ac:dyDescent="0.25">
      <c r="A45" s="2" t="s">
        <v>40</v>
      </c>
      <c r="B45" s="12">
        <f>'1кв'!B50</f>
        <v>30990.755000000005</v>
      </c>
    </row>
    <row r="46" spans="1:5" ht="31.5" x14ac:dyDescent="0.25">
      <c r="A46" s="17" t="s">
        <v>44</v>
      </c>
      <c r="B46" s="13"/>
    </row>
    <row r="47" spans="1:5" x14ac:dyDescent="0.25">
      <c r="A47" s="2" t="s">
        <v>36</v>
      </c>
      <c r="B47" s="13">
        <v>33935.910000000003</v>
      </c>
    </row>
    <row r="48" spans="1:5" x14ac:dyDescent="0.25">
      <c r="A48" s="2" t="s">
        <v>42</v>
      </c>
      <c r="B48" s="13">
        <f>150*3</f>
        <v>450</v>
      </c>
    </row>
    <row r="49" spans="1:2" ht="30" x14ac:dyDescent="0.25">
      <c r="A49" s="34" t="s">
        <v>43</v>
      </c>
      <c r="B49" s="13">
        <f>E26</f>
        <v>26681.264999999999</v>
      </c>
    </row>
    <row r="50" spans="1:2" x14ac:dyDescent="0.25">
      <c r="A50" s="14" t="s">
        <v>34</v>
      </c>
      <c r="B50" s="12">
        <f>B45+B47+B48-B49</f>
        <v>38695.400000000009</v>
      </c>
    </row>
    <row r="52" spans="1:2" x14ac:dyDescent="0.25">
      <c r="B52" s="15"/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33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1.5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54</v>
      </c>
      <c r="B3" s="73"/>
      <c r="C3" s="73"/>
      <c r="D3" s="73"/>
      <c r="E3" s="73"/>
    </row>
    <row r="4" spans="1:5" s="1" customFormat="1" ht="21" customHeight="1" x14ac:dyDescent="0.25">
      <c r="A4" s="28" t="s">
        <v>13</v>
      </c>
      <c r="B4" s="4"/>
      <c r="C4" s="4"/>
      <c r="D4" s="74" t="s">
        <v>55</v>
      </c>
      <c r="E4" s="74"/>
    </row>
    <row r="5" spans="1:5" x14ac:dyDescent="0.25">
      <c r="A5" s="37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24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25</v>
      </c>
      <c r="B9" s="75"/>
      <c r="C9" s="75"/>
      <c r="D9" s="75"/>
      <c r="E9" s="75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5" t="s">
        <v>47</v>
      </c>
      <c r="B15" s="75"/>
      <c r="C15" s="75"/>
      <c r="D15" s="75"/>
      <c r="E15" s="75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5" t="s">
        <v>41</v>
      </c>
      <c r="B22" s="9" t="s">
        <v>39</v>
      </c>
      <c r="C22" s="3" t="s">
        <v>4</v>
      </c>
      <c r="D22" s="3">
        <v>12.35</v>
      </c>
      <c r="E22" s="8">
        <f>D22*F20*G20</f>
        <v>22041.044999999998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7781.2920000000004</v>
      </c>
    </row>
    <row r="24" spans="1:7" s="16" customFormat="1" x14ac:dyDescent="0.25">
      <c r="A24" s="22" t="s">
        <v>29</v>
      </c>
      <c r="B24" s="9" t="s">
        <v>56</v>
      </c>
      <c r="C24" s="23" t="s">
        <v>30</v>
      </c>
      <c r="D24" s="23"/>
      <c r="E24" s="11">
        <v>510.02</v>
      </c>
    </row>
    <row r="25" spans="1:7" s="16" customFormat="1" ht="30" x14ac:dyDescent="0.25">
      <c r="A25" s="22" t="s">
        <v>58</v>
      </c>
      <c r="B25" s="9" t="s">
        <v>61</v>
      </c>
      <c r="C25" s="23" t="s">
        <v>30</v>
      </c>
      <c r="D25" s="23"/>
      <c r="E25" s="11">
        <v>326.5</v>
      </c>
    </row>
    <row r="26" spans="1:7" s="16" customFormat="1" ht="30" x14ac:dyDescent="0.25">
      <c r="A26" s="22" t="s">
        <v>59</v>
      </c>
      <c r="B26" s="43" t="s">
        <v>61</v>
      </c>
      <c r="C26" s="23" t="s">
        <v>60</v>
      </c>
      <c r="D26" s="23">
        <v>1.5</v>
      </c>
      <c r="E26" s="11">
        <f>260.07*D26</f>
        <v>390.10500000000002</v>
      </c>
    </row>
    <row r="27" spans="1:7" s="16" customFormat="1" x14ac:dyDescent="0.25">
      <c r="A27" s="29"/>
      <c r="B27" s="26"/>
      <c r="C27" s="23"/>
      <c r="D27" s="24"/>
      <c r="E27" s="27"/>
    </row>
    <row r="28" spans="1:7" x14ac:dyDescent="0.25">
      <c r="A28" s="18" t="s">
        <v>31</v>
      </c>
      <c r="B28" s="19"/>
      <c r="C28" s="20"/>
      <c r="D28" s="20"/>
      <c r="E28" s="21">
        <f>SUM(E22:E27)</f>
        <v>31048.962</v>
      </c>
    </row>
    <row r="29" spans="1:7" ht="21.6" customHeight="1" x14ac:dyDescent="0.25"/>
    <row r="30" spans="1:7" ht="33" customHeight="1" x14ac:dyDescent="0.25">
      <c r="A30" s="82" t="s">
        <v>62</v>
      </c>
      <c r="B30" s="82"/>
      <c r="C30" s="82"/>
      <c r="D30" s="82"/>
      <c r="E30" s="82"/>
    </row>
    <row r="31" spans="1:7" x14ac:dyDescent="0.25">
      <c r="A31" s="75" t="s">
        <v>21</v>
      </c>
      <c r="B31" s="75"/>
      <c r="C31" s="75"/>
      <c r="D31" s="75"/>
      <c r="E31" s="75"/>
    </row>
    <row r="32" spans="1:7" ht="29.25" customHeight="1" x14ac:dyDescent="0.25">
      <c r="A32" s="75" t="s">
        <v>20</v>
      </c>
      <c r="B32" s="75"/>
      <c r="C32" s="75"/>
      <c r="D32" s="75"/>
      <c r="E32" s="75"/>
    </row>
    <row r="33" spans="1:5" x14ac:dyDescent="0.25">
      <c r="A33" s="75" t="s">
        <v>32</v>
      </c>
      <c r="B33" s="75"/>
      <c r="C33" s="75"/>
      <c r="D33" s="75"/>
      <c r="E33" s="75"/>
    </row>
    <row r="34" spans="1:5" x14ac:dyDescent="0.25">
      <c r="A34" s="75" t="s">
        <v>18</v>
      </c>
      <c r="B34" s="75"/>
      <c r="C34" s="75"/>
      <c r="D34" s="75"/>
      <c r="E34" s="75"/>
    </row>
    <row r="35" spans="1:5" x14ac:dyDescent="0.25">
      <c r="A35" s="35"/>
      <c r="B35" s="35"/>
      <c r="C35" s="35"/>
      <c r="D35" s="35"/>
      <c r="E35" s="35"/>
    </row>
    <row r="36" spans="1:5" x14ac:dyDescent="0.25">
      <c r="A36" s="83" t="s">
        <v>5</v>
      </c>
      <c r="B36" s="83"/>
      <c r="C36" s="83"/>
      <c r="D36" s="83"/>
      <c r="E36" s="83"/>
    </row>
    <row r="37" spans="1:5" x14ac:dyDescent="0.25">
      <c r="A37" s="75" t="s">
        <v>18</v>
      </c>
      <c r="B37" s="75"/>
      <c r="C37" s="75"/>
      <c r="D37" s="75"/>
      <c r="E37" s="75"/>
    </row>
    <row r="38" spans="1:5" x14ac:dyDescent="0.25">
      <c r="A38" s="84" t="s">
        <v>48</v>
      </c>
      <c r="B38" s="84"/>
      <c r="C38" s="84"/>
      <c r="D38" s="84"/>
      <c r="E38" s="5"/>
    </row>
    <row r="39" spans="1:5" x14ac:dyDescent="0.25">
      <c r="B39" s="81" t="s">
        <v>19</v>
      </c>
      <c r="C39" s="81"/>
      <c r="D39" s="81"/>
      <c r="E39" s="6" t="s">
        <v>6</v>
      </c>
    </row>
    <row r="40" spans="1:5" x14ac:dyDescent="0.25">
      <c r="A40" s="36"/>
      <c r="B40" s="36"/>
      <c r="C40" s="36"/>
      <c r="D40" s="36"/>
      <c r="E40" s="36"/>
    </row>
    <row r="41" spans="1:5" x14ac:dyDescent="0.25">
      <c r="A41" s="85" t="s">
        <v>35</v>
      </c>
      <c r="B41" s="85"/>
      <c r="C41" s="85"/>
      <c r="D41" s="85"/>
      <c r="E41" s="5"/>
    </row>
    <row r="42" spans="1:5" x14ac:dyDescent="0.25">
      <c r="B42" s="81" t="s">
        <v>19</v>
      </c>
      <c r="C42" s="81"/>
      <c r="D42" s="81"/>
      <c r="E42" s="6" t="s">
        <v>6</v>
      </c>
    </row>
    <row r="45" spans="1:5" x14ac:dyDescent="0.25">
      <c r="A45" s="2" t="s">
        <v>37</v>
      </c>
    </row>
    <row r="46" spans="1:5" x14ac:dyDescent="0.25">
      <c r="A46" s="10" t="s">
        <v>33</v>
      </c>
    </row>
    <row r="47" spans="1:5" x14ac:dyDescent="0.25">
      <c r="A47" s="2" t="s">
        <v>40</v>
      </c>
      <c r="B47" s="12">
        <f>'2кв'!B50</f>
        <v>38695.400000000009</v>
      </c>
    </row>
    <row r="48" spans="1:5" ht="31.5" x14ac:dyDescent="0.25">
      <c r="A48" s="17" t="s">
        <v>63</v>
      </c>
      <c r="B48" s="13"/>
    </row>
    <row r="49" spans="1:2" x14ac:dyDescent="0.25">
      <c r="A49" s="2" t="s">
        <v>36</v>
      </c>
      <c r="B49" s="13">
        <v>39499.67</v>
      </c>
    </row>
    <row r="50" spans="1:2" ht="30" x14ac:dyDescent="0.25">
      <c r="A50" s="38" t="s">
        <v>64</v>
      </c>
      <c r="B50" s="13">
        <v>128.71</v>
      </c>
    </row>
    <row r="51" spans="1:2" x14ac:dyDescent="0.25">
      <c r="A51" s="2" t="s">
        <v>42</v>
      </c>
      <c r="B51" s="13">
        <f>150*3</f>
        <v>450</v>
      </c>
    </row>
    <row r="52" spans="1:2" ht="30" x14ac:dyDescent="0.25">
      <c r="A52" s="34" t="s">
        <v>43</v>
      </c>
      <c r="B52" s="13">
        <f>E28</f>
        <v>31048.962</v>
      </c>
    </row>
    <row r="53" spans="1:2" x14ac:dyDescent="0.25">
      <c r="A53" s="14" t="s">
        <v>34</v>
      </c>
      <c r="B53" s="12">
        <f>B47+B49+B51+B50-B52</f>
        <v>47724.818000000014</v>
      </c>
    </row>
    <row r="54" spans="1:2" x14ac:dyDescent="0.25">
      <c r="B54" s="44"/>
    </row>
    <row r="55" spans="1:2" x14ac:dyDescent="0.25">
      <c r="B55" s="15"/>
    </row>
  </sheetData>
  <mergeCells count="30"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7" zoomScaleSheetLayoutView="100" workbookViewId="0">
      <selection activeCell="A48" sqref="A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1.5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65</v>
      </c>
      <c r="B3" s="73"/>
      <c r="C3" s="73"/>
      <c r="D3" s="73"/>
      <c r="E3" s="73"/>
    </row>
    <row r="4" spans="1:5" s="1" customFormat="1" ht="21" customHeight="1" x14ac:dyDescent="0.25">
      <c r="A4" s="28" t="s">
        <v>13</v>
      </c>
      <c r="B4" s="4"/>
      <c r="C4" s="4"/>
      <c r="D4" s="45"/>
      <c r="E4" s="45" t="s">
        <v>66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24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25</v>
      </c>
      <c r="B9" s="75"/>
      <c r="C9" s="75"/>
      <c r="D9" s="75"/>
      <c r="E9" s="75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22</v>
      </c>
      <c r="B13" s="75"/>
      <c r="C13" s="75"/>
      <c r="D13" s="75"/>
      <c r="E13" s="75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5" t="s">
        <v>47</v>
      </c>
      <c r="B15" s="75"/>
      <c r="C15" s="75"/>
      <c r="D15" s="75"/>
      <c r="E15" s="75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5" t="s">
        <v>41</v>
      </c>
      <c r="B22" s="9" t="s">
        <v>39</v>
      </c>
      <c r="C22" s="3" t="s">
        <v>4</v>
      </c>
      <c r="D22" s="3">
        <v>12.35</v>
      </c>
      <c r="E22" s="8">
        <f>D22*F20*G20</f>
        <v>22041.044999999998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7781.2920000000004</v>
      </c>
    </row>
    <row r="24" spans="1:7" s="16" customFormat="1" x14ac:dyDescent="0.25">
      <c r="A24" s="22" t="s">
        <v>29</v>
      </c>
      <c r="B24" s="9" t="s">
        <v>67</v>
      </c>
      <c r="C24" s="23" t="s">
        <v>30</v>
      </c>
      <c r="D24" s="23"/>
      <c r="E24" s="11">
        <v>250.6</v>
      </c>
    </row>
    <row r="25" spans="1:7" s="16" customFormat="1" x14ac:dyDescent="0.25">
      <c r="A25" s="29"/>
      <c r="B25" s="26"/>
      <c r="C25" s="23"/>
      <c r="D25" s="24"/>
      <c r="E25" s="27"/>
    </row>
    <row r="26" spans="1:7" x14ac:dyDescent="0.25">
      <c r="A26" s="18" t="s">
        <v>31</v>
      </c>
      <c r="B26" s="19"/>
      <c r="C26" s="20"/>
      <c r="D26" s="20"/>
      <c r="E26" s="21">
        <f>SUM(E22:E25)</f>
        <v>30072.936999999998</v>
      </c>
    </row>
    <row r="27" spans="1:7" ht="21.6" customHeight="1" x14ac:dyDescent="0.25"/>
    <row r="28" spans="1:7" ht="33" customHeight="1" x14ac:dyDescent="0.25">
      <c r="A28" s="82" t="s">
        <v>68</v>
      </c>
      <c r="B28" s="82"/>
      <c r="C28" s="82"/>
      <c r="D28" s="82"/>
      <c r="E28" s="82"/>
    </row>
    <row r="29" spans="1:7" x14ac:dyDescent="0.25">
      <c r="A29" s="75" t="s">
        <v>21</v>
      </c>
      <c r="B29" s="75"/>
      <c r="C29" s="75"/>
      <c r="D29" s="75"/>
      <c r="E29" s="75"/>
    </row>
    <row r="30" spans="1:7" ht="29.25" customHeight="1" x14ac:dyDescent="0.25">
      <c r="A30" s="75" t="s">
        <v>20</v>
      </c>
      <c r="B30" s="75"/>
      <c r="C30" s="75"/>
      <c r="D30" s="75"/>
      <c r="E30" s="75"/>
    </row>
    <row r="31" spans="1:7" x14ac:dyDescent="0.25">
      <c r="A31" s="75" t="s">
        <v>32</v>
      </c>
      <c r="B31" s="75"/>
      <c r="C31" s="75"/>
      <c r="D31" s="75"/>
      <c r="E31" s="75"/>
    </row>
    <row r="32" spans="1:7" x14ac:dyDescent="0.25">
      <c r="A32" s="75" t="s">
        <v>18</v>
      </c>
      <c r="B32" s="75"/>
      <c r="C32" s="75"/>
      <c r="D32" s="75"/>
      <c r="E32" s="75"/>
    </row>
    <row r="33" spans="1:5" x14ac:dyDescent="0.25">
      <c r="A33" s="39"/>
      <c r="B33" s="39"/>
      <c r="C33" s="39"/>
      <c r="D33" s="39"/>
      <c r="E33" s="39"/>
    </row>
    <row r="34" spans="1:5" x14ac:dyDescent="0.25">
      <c r="A34" s="83" t="s">
        <v>5</v>
      </c>
      <c r="B34" s="83"/>
      <c r="C34" s="83"/>
      <c r="D34" s="83"/>
      <c r="E34" s="83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4" t="s">
        <v>48</v>
      </c>
      <c r="B36" s="84"/>
      <c r="C36" s="84"/>
      <c r="D36" s="84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41"/>
      <c r="B38" s="41"/>
      <c r="C38" s="41"/>
      <c r="D38" s="41"/>
      <c r="E38" s="41"/>
    </row>
    <row r="39" spans="1:5" x14ac:dyDescent="0.25">
      <c r="A39" s="85" t="s">
        <v>35</v>
      </c>
      <c r="B39" s="85"/>
      <c r="C39" s="85"/>
      <c r="D39" s="85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3" spans="1:5" x14ac:dyDescent="0.25">
      <c r="A43" s="2" t="s">
        <v>37</v>
      </c>
    </row>
    <row r="44" spans="1:5" x14ac:dyDescent="0.25">
      <c r="A44" s="10" t="s">
        <v>33</v>
      </c>
    </row>
    <row r="45" spans="1:5" x14ac:dyDescent="0.25">
      <c r="A45" s="2" t="s">
        <v>40</v>
      </c>
      <c r="B45" s="12">
        <f>'3кв'!B53</f>
        <v>47724.818000000014</v>
      </c>
    </row>
    <row r="46" spans="1:5" ht="31.5" x14ac:dyDescent="0.25">
      <c r="A46" s="17" t="s">
        <v>63</v>
      </c>
      <c r="B46" s="13"/>
    </row>
    <row r="47" spans="1:5" x14ac:dyDescent="0.25">
      <c r="A47" s="2" t="s">
        <v>36</v>
      </c>
      <c r="B47" s="13">
        <v>33431.769999999997</v>
      </c>
    </row>
    <row r="48" spans="1:5" ht="30" x14ac:dyDescent="0.25">
      <c r="A48" s="40" t="s">
        <v>64</v>
      </c>
      <c r="B48" s="13">
        <v>8412.82</v>
      </c>
    </row>
    <row r="49" spans="1:2" x14ac:dyDescent="0.25">
      <c r="A49" s="2" t="s">
        <v>42</v>
      </c>
      <c r="B49" s="13">
        <f>150*3</f>
        <v>450</v>
      </c>
    </row>
    <row r="50" spans="1:2" ht="30" x14ac:dyDescent="0.25">
      <c r="A50" s="40" t="s">
        <v>43</v>
      </c>
      <c r="B50" s="13">
        <f>E26</f>
        <v>30072.936999999998</v>
      </c>
    </row>
    <row r="51" spans="1:2" x14ac:dyDescent="0.25">
      <c r="A51" s="14" t="s">
        <v>34</v>
      </c>
      <c r="B51" s="12">
        <f>B45+B47+B49+B48-B50</f>
        <v>59946.471000000027</v>
      </c>
    </row>
    <row r="52" spans="1:2" x14ac:dyDescent="0.25">
      <c r="B52" s="44"/>
    </row>
    <row r="53" spans="1:2" x14ac:dyDescent="0.25">
      <c r="B53" s="15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4" zoomScaleSheetLayoutView="100" workbookViewId="0">
      <selection activeCell="C15" sqref="C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6" t="s">
        <v>69</v>
      </c>
      <c r="B1" s="86"/>
      <c r="C1" s="86"/>
      <c r="D1" s="46"/>
    </row>
    <row r="2" spans="1:5" ht="15.75" x14ac:dyDescent="0.25">
      <c r="A2" s="87" t="s">
        <v>70</v>
      </c>
      <c r="B2" s="87"/>
      <c r="C2" s="87"/>
      <c r="D2" s="47"/>
    </row>
    <row r="3" spans="1:5" ht="15.75" x14ac:dyDescent="0.25">
      <c r="A3" s="87" t="s">
        <v>71</v>
      </c>
      <c r="B3" s="87"/>
      <c r="C3" s="87"/>
      <c r="D3" s="47"/>
    </row>
    <row r="4" spans="1:5" ht="15.75" x14ac:dyDescent="0.25">
      <c r="A4" s="86" t="s">
        <v>92</v>
      </c>
      <c r="B4" s="86"/>
      <c r="C4" s="86"/>
      <c r="D4" s="46"/>
    </row>
    <row r="5" spans="1:5" ht="15.75" x14ac:dyDescent="0.25">
      <c r="A5" s="88"/>
      <c r="B5" s="88"/>
      <c r="C5" s="88"/>
      <c r="D5" s="1"/>
    </row>
    <row r="6" spans="1:5" ht="15.75" x14ac:dyDescent="0.25">
      <c r="A6" s="47"/>
      <c r="B6" s="48" t="s">
        <v>72</v>
      </c>
      <c r="C6" s="49">
        <f>'1кв'!B45</f>
        <v>27851.96</v>
      </c>
      <c r="D6" s="50"/>
    </row>
    <row r="7" spans="1:5" ht="15.75" x14ac:dyDescent="0.25">
      <c r="A7" s="51" t="s">
        <v>73</v>
      </c>
      <c r="B7" s="48" t="s">
        <v>95</v>
      </c>
      <c r="C7" s="49"/>
      <c r="D7" s="50"/>
    </row>
    <row r="8" spans="1:5" ht="15.75" x14ac:dyDescent="0.25">
      <c r="B8" s="52" t="s">
        <v>74</v>
      </c>
      <c r="C8" s="11">
        <f>'1кв'!B47+'2кв'!B47+'3кв'!B49+'4кв'!B47</f>
        <v>136320.32999999999</v>
      </c>
      <c r="D8" s="53"/>
    </row>
    <row r="9" spans="1:5" ht="15.75" x14ac:dyDescent="0.25">
      <c r="B9" s="52" t="s">
        <v>64</v>
      </c>
      <c r="C9" s="11">
        <f>'3кв'!B50+'4кв'!B48</f>
        <v>8541.5299999999988</v>
      </c>
      <c r="D9" s="53"/>
    </row>
    <row r="10" spans="1:5" ht="30" x14ac:dyDescent="0.25">
      <c r="B10" s="29" t="s">
        <v>75</v>
      </c>
      <c r="C10" s="11">
        <f>'1кв'!B48+'2кв'!B48+'3кв'!B51+'4кв'!B49</f>
        <v>1800</v>
      </c>
      <c r="D10" s="53"/>
    </row>
    <row r="11" spans="1:5" ht="15.75" x14ac:dyDescent="0.25">
      <c r="A11" s="54"/>
      <c r="B11" s="52" t="s">
        <v>76</v>
      </c>
      <c r="C11" s="55">
        <f>SUM(C8:C10)</f>
        <v>146661.85999999999</v>
      </c>
      <c r="D11" s="50"/>
    </row>
    <row r="12" spans="1:5" ht="15.75" x14ac:dyDescent="0.25">
      <c r="A12" s="1"/>
      <c r="B12" s="89"/>
      <c r="C12" s="89"/>
      <c r="D12" s="56"/>
    </row>
    <row r="13" spans="1:5" ht="15.75" x14ac:dyDescent="0.25">
      <c r="A13" s="57" t="s">
        <v>77</v>
      </c>
      <c r="B13" s="25" t="s">
        <v>78</v>
      </c>
      <c r="C13" s="11">
        <f>'1кв'!E22+'2кв'!E22+'3кв'!E22+'4кв'!E22</f>
        <v>83523.959999999992</v>
      </c>
      <c r="D13" s="56"/>
    </row>
    <row r="14" spans="1:5" ht="15.75" x14ac:dyDescent="0.25">
      <c r="A14" s="57"/>
      <c r="B14" s="7" t="s">
        <v>38</v>
      </c>
      <c r="C14" s="11">
        <f>'1кв'!E23+'2кв'!E23+'3кв'!E23+'4кв'!E23</f>
        <v>29483.243999999999</v>
      </c>
      <c r="D14" s="56"/>
    </row>
    <row r="15" spans="1:5" ht="15.75" x14ac:dyDescent="0.25">
      <c r="A15" s="1"/>
      <c r="B15" s="7" t="s">
        <v>29</v>
      </c>
      <c r="C15" s="11">
        <f>'1кв'!E24+'2кв'!E24+'3кв'!E24+'4кв'!E24</f>
        <v>843.54</v>
      </c>
      <c r="D15" s="56"/>
      <c r="E15" s="58"/>
    </row>
    <row r="16" spans="1:5" ht="15.75" x14ac:dyDescent="0.25">
      <c r="A16" s="57"/>
      <c r="B16" s="59" t="s">
        <v>93</v>
      </c>
      <c r="C16" s="11">
        <f>'3кв'!E26</f>
        <v>390.10500000000002</v>
      </c>
      <c r="D16" s="56"/>
    </row>
    <row r="17" spans="1:5" ht="15.75" x14ac:dyDescent="0.25">
      <c r="A17" s="57"/>
      <c r="B17" s="60" t="s">
        <v>79</v>
      </c>
      <c r="C17" s="11">
        <f>SUM(C19:C19)</f>
        <v>326.5</v>
      </c>
      <c r="D17" s="56"/>
    </row>
    <row r="18" spans="1:5" ht="15.75" x14ac:dyDescent="0.25">
      <c r="A18" s="57"/>
      <c r="B18" s="60" t="s">
        <v>80</v>
      </c>
      <c r="C18" s="61"/>
      <c r="D18" s="56"/>
    </row>
    <row r="19" spans="1:5" ht="15.75" x14ac:dyDescent="0.25">
      <c r="A19" s="57"/>
      <c r="B19" s="62" t="s">
        <v>94</v>
      </c>
      <c r="C19" s="11">
        <f>'3кв'!E25</f>
        <v>326.5</v>
      </c>
      <c r="D19" s="56"/>
    </row>
    <row r="20" spans="1:5" ht="15.75" x14ac:dyDescent="0.25">
      <c r="A20" s="1"/>
      <c r="B20" s="63" t="s">
        <v>81</v>
      </c>
      <c r="C20" s="55">
        <f>SUM(C13:C17)</f>
        <v>114567.34899999999</v>
      </c>
      <c r="D20" s="56"/>
      <c r="E20" s="58"/>
    </row>
    <row r="21" spans="1:5" ht="15.75" x14ac:dyDescent="0.25">
      <c r="A21" s="1"/>
      <c r="B21" s="64" t="s">
        <v>82</v>
      </c>
      <c r="C21" s="55">
        <f>C6+C11-C20</f>
        <v>59946.47099999999</v>
      </c>
      <c r="D21" s="56"/>
    </row>
    <row r="22" spans="1:5" ht="15.75" x14ac:dyDescent="0.25">
      <c r="A22" s="1"/>
      <c r="B22" s="51"/>
      <c r="C22" s="51"/>
      <c r="D22" s="56"/>
    </row>
    <row r="23" spans="1:5" ht="15.75" x14ac:dyDescent="0.25">
      <c r="A23" s="1"/>
      <c r="B23" s="65" t="s">
        <v>83</v>
      </c>
      <c r="C23" s="65"/>
      <c r="D23" s="56"/>
    </row>
    <row r="24" spans="1:5" ht="15.75" x14ac:dyDescent="0.25">
      <c r="A24" s="1"/>
      <c r="B24" s="65" t="s">
        <v>84</v>
      </c>
      <c r="C24" s="66">
        <v>22390.73</v>
      </c>
      <c r="D24" s="56"/>
    </row>
    <row r="25" spans="1:5" ht="15.75" x14ac:dyDescent="0.25">
      <c r="A25" s="1"/>
      <c r="B25" s="67" t="s">
        <v>85</v>
      </c>
      <c r="C25" s="68">
        <v>22529.24</v>
      </c>
      <c r="D25" s="56"/>
    </row>
    <row r="26" spans="1:5" ht="15.75" x14ac:dyDescent="0.25">
      <c r="A26" s="1"/>
      <c r="B26" s="65" t="s">
        <v>86</v>
      </c>
      <c r="C26" s="66">
        <f>C25-C24</f>
        <v>138.51000000000204</v>
      </c>
      <c r="D26" s="56"/>
    </row>
    <row r="27" spans="1:5" ht="15.75" x14ac:dyDescent="0.25">
      <c r="A27" s="1"/>
      <c r="B27" s="51"/>
      <c r="C27" s="51"/>
      <c r="D27" s="56"/>
    </row>
    <row r="28" spans="1:5" ht="15.75" x14ac:dyDescent="0.25">
      <c r="A28" s="1"/>
      <c r="B28" s="51"/>
      <c r="C28" s="51"/>
      <c r="D28" s="56"/>
    </row>
    <row r="29" spans="1:5" ht="15.75" x14ac:dyDescent="0.25">
      <c r="A29" s="1"/>
      <c r="B29" s="51"/>
      <c r="C29" s="51"/>
      <c r="D29" s="56"/>
    </row>
    <row r="30" spans="1:5" ht="15.75" x14ac:dyDescent="0.25">
      <c r="A30" s="1"/>
      <c r="B30" s="51"/>
      <c r="C30" s="51"/>
      <c r="D30" s="56"/>
    </row>
    <row r="31" spans="1:5" ht="15.75" x14ac:dyDescent="0.25">
      <c r="A31" s="1" t="s">
        <v>87</v>
      </c>
      <c r="B31" s="51" t="s">
        <v>88</v>
      </c>
      <c r="C31" s="51"/>
      <c r="D31" s="56"/>
    </row>
    <row r="32" spans="1:5" ht="15.75" x14ac:dyDescent="0.25">
      <c r="A32" s="1"/>
      <c r="B32" s="51" t="s">
        <v>89</v>
      </c>
      <c r="C32" s="51"/>
      <c r="D32" s="56"/>
    </row>
    <row r="33" spans="1:4" ht="15.75" x14ac:dyDescent="0.25">
      <c r="A33" s="1"/>
      <c r="B33" s="51" t="s">
        <v>90</v>
      </c>
      <c r="C33" s="51"/>
      <c r="D33" s="56"/>
    </row>
    <row r="34" spans="1:4" ht="15.75" x14ac:dyDescent="0.25">
      <c r="A34" s="1"/>
      <c r="B34" s="51"/>
      <c r="C34" s="51"/>
      <c r="D34" s="56"/>
    </row>
    <row r="35" spans="1:4" ht="15.75" x14ac:dyDescent="0.25">
      <c r="A35" s="1"/>
      <c r="B35" s="51"/>
      <c r="C35" s="51"/>
      <c r="D35" s="56"/>
    </row>
    <row r="36" spans="1:4" ht="15.75" x14ac:dyDescent="0.25">
      <c r="A36" s="1"/>
      <c r="B36" s="51" t="s">
        <v>91</v>
      </c>
      <c r="C36" s="51"/>
      <c r="D36" s="56"/>
    </row>
    <row r="37" spans="1:4" ht="15.75" x14ac:dyDescent="0.25">
      <c r="A37" s="1"/>
      <c r="B37" s="51"/>
      <c r="C37" s="51"/>
      <c r="D37" s="56"/>
    </row>
    <row r="38" spans="1:4" ht="15.75" x14ac:dyDescent="0.25">
      <c r="A38" s="1"/>
      <c r="B38" s="51"/>
      <c r="C38" s="51"/>
      <c r="D38" s="56"/>
    </row>
    <row r="39" spans="1:4" ht="15.75" x14ac:dyDescent="0.25">
      <c r="A39" s="1"/>
      <c r="B39" s="51"/>
      <c r="C39" s="51"/>
      <c r="D39" s="56"/>
    </row>
    <row r="40" spans="1:4" ht="15.75" x14ac:dyDescent="0.25">
      <c r="A40" s="1"/>
      <c r="B40" s="51"/>
      <c r="C40" s="51"/>
      <c r="D40" s="56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2024-02-14T08:00:19Z</dcterms:modified>
</cp:coreProperties>
</file>